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ifusio\Public\Web_Wordpress\Microdatos_web\020_Economia\020_090_Turisme\000067A_Creuers\Diseño registro\"/>
    </mc:Choice>
  </mc:AlternateContent>
  <xr:revisionPtr revIDLastSave="0" documentId="13_ncr:1_{1102AD29-18FB-42AD-9116-2291FFF943AE}" xr6:coauthVersionLast="47" xr6:coauthVersionMax="47" xr10:uidLastSave="{00000000-0000-0000-0000-000000000000}"/>
  <bookViews>
    <workbookView xWindow="28680" yWindow="-120" windowWidth="29040" windowHeight="15720" activeTab="2" xr2:uid="{17C7FB1A-E1A6-457C-A1BA-E3A5CB08AE01}"/>
  </bookViews>
  <sheets>
    <sheet name="FR" sheetId="4" r:id="rId1"/>
    <sheet name="EG_Excursionistas" sheetId="1" r:id="rId2"/>
    <sheet name="EG_Turista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4" l="1"/>
  <c r="B15" i="4"/>
  <c r="B16" i="3"/>
  <c r="B15" i="3"/>
  <c r="D17" i="3"/>
  <c r="D28" i="3"/>
  <c r="D14" i="3"/>
  <c r="D13" i="3"/>
  <c r="D12" i="3"/>
  <c r="D11" i="3"/>
  <c r="D10" i="3"/>
  <c r="D9" i="3"/>
  <c r="D8" i="3"/>
  <c r="D7" i="3"/>
  <c r="D6" i="3"/>
  <c r="D5" i="3"/>
  <c r="D32" i="1"/>
  <c r="D14" i="1"/>
  <c r="D13" i="1"/>
  <c r="D12" i="1"/>
  <c r="D11" i="1"/>
  <c r="D10" i="1"/>
  <c r="D9" i="1"/>
  <c r="D8" i="1"/>
  <c r="D7" i="1"/>
  <c r="D6" i="1"/>
  <c r="D5" i="1"/>
  <c r="D19" i="4"/>
  <c r="D17" i="4"/>
  <c r="D14" i="4"/>
  <c r="D13" i="4"/>
  <c r="D12" i="4"/>
  <c r="D11" i="4"/>
  <c r="D10" i="4"/>
  <c r="D9" i="4"/>
  <c r="D8" i="4"/>
  <c r="D7" i="4"/>
  <c r="D6" i="4"/>
  <c r="D5" i="4"/>
  <c r="B28" i="1"/>
  <c r="B19" i="1"/>
  <c r="B21" i="1"/>
  <c r="B20" i="1"/>
  <c r="B22" i="1"/>
  <c r="B23" i="1"/>
  <c r="B18" i="3"/>
  <c r="B19" i="3"/>
  <c r="B19" i="4"/>
  <c r="B7" i="4"/>
  <c r="B6" i="4"/>
  <c r="B5" i="4"/>
  <c r="B2" i="4"/>
  <c r="B32" i="1"/>
  <c r="B29" i="1"/>
  <c r="B27" i="1"/>
  <c r="B26" i="1"/>
  <c r="B25" i="1"/>
  <c r="B24" i="1"/>
  <c r="B7" i="1"/>
  <c r="B6" i="1"/>
  <c r="B5" i="1"/>
  <c r="B2" i="1"/>
  <c r="B28" i="3"/>
  <c r="B25" i="3"/>
  <c r="B24" i="3"/>
  <c r="B23" i="3"/>
  <c r="B22" i="3"/>
  <c r="B21" i="3"/>
  <c r="B20" i="3"/>
  <c r="B7" i="3"/>
  <c r="B6" i="3"/>
  <c r="B5" i="3"/>
  <c r="B2" i="3"/>
</calcChain>
</file>

<file path=xl/sharedStrings.xml><?xml version="1.0" encoding="utf-8"?>
<sst xmlns="http://schemas.openxmlformats.org/spreadsheetml/2006/main" count="268" uniqueCount="88">
  <si>
    <t>A0</t>
  </si>
  <si>
    <t>A0_1</t>
  </si>
  <si>
    <t>D8</t>
  </si>
  <si>
    <t>Tipo de encuesta</t>
  </si>
  <si>
    <t>Identificador</t>
  </si>
  <si>
    <t>¿Pertenece a la tripulación?</t>
  </si>
  <si>
    <t>¿Inició viaje en crucero en este puerto?</t>
  </si>
  <si>
    <t>¿Va a terminar el crucero en este puerto?</t>
  </si>
  <si>
    <t>¿Ha contratado una excursión programda en esta isla?</t>
  </si>
  <si>
    <t>¿La ha contratado en el barco?</t>
  </si>
  <si>
    <t>Valoracion del viaje en su conjunto de 10 (muy bien) a 0 (muy mal)</t>
  </si>
  <si>
    <t>1: FR 
2: EG</t>
  </si>
  <si>
    <t>Campo</t>
  </si>
  <si>
    <t>Descripción</t>
  </si>
  <si>
    <t>Valores</t>
  </si>
  <si>
    <t>A7_7_e</t>
  </si>
  <si>
    <t>A7_8_e</t>
  </si>
  <si>
    <t>A7_10_1_e</t>
  </si>
  <si>
    <t>A7_11_e</t>
  </si>
  <si>
    <t>A7_11_1_e</t>
  </si>
  <si>
    <t>Horas</t>
  </si>
  <si>
    <t>Euros</t>
  </si>
  <si>
    <t>¿Ha pernoctado en esta isla en tierra firme?</t>
  </si>
  <si>
    <t>¿Tiene previsto pernoctar en esta isla en tierra firme al finalizar el crucero?</t>
  </si>
  <si>
    <t>Tipo de alojamiento</t>
  </si>
  <si>
    <t>A7_9_e</t>
  </si>
  <si>
    <t>A7_10_2_e</t>
  </si>
  <si>
    <t>Noches</t>
  </si>
  <si>
    <t>TIME_PERIOD</t>
  </si>
  <si>
    <t>TERRITORIO</t>
  </si>
  <si>
    <t>LUGAR_RESIDENCIA</t>
  </si>
  <si>
    <t>B2</t>
  </si>
  <si>
    <t>GASTO_TURISTICO_NO_PAQUETE</t>
  </si>
  <si>
    <t>GASTO_TURISTICO_TRANSPORTE_EN_DESTINO</t>
  </si>
  <si>
    <t>GASTO_TURISTICO_MANUTENCION</t>
  </si>
  <si>
    <t>GASTO_TURISTICO_RESTAURACION</t>
  </si>
  <si>
    <t>GASTO_TURISTICO_COMESTIBLES</t>
  </si>
  <si>
    <t>GASTO_TURISTICO_COMPRAS</t>
  </si>
  <si>
    <t>GASTO_TURISTICO_ACTIVIDADES</t>
  </si>
  <si>
    <t>GASTO_TURISTICO_EXCURSIONES_CONTRATADAS</t>
  </si>
  <si>
    <t>GASTO_TURISTICO_ACTIVIDADES_O</t>
  </si>
  <si>
    <t>GASTO_TURISTICO_NO_PAQUETE_O</t>
  </si>
  <si>
    <t>FACTOR</t>
  </si>
  <si>
    <t>OBS_STATUS</t>
  </si>
  <si>
    <t>GASTO_TURISTICO_TOTAL</t>
  </si>
  <si>
    <t>Factor de elevación</t>
  </si>
  <si>
    <t>B7_3_6_1</t>
  </si>
  <si>
    <t>B7_3_6_2</t>
  </si>
  <si>
    <t>Número de excursiones totales incluidas en paquete turístico</t>
  </si>
  <si>
    <t>Número de excursiones en esta isla incluidas en paquete turístico</t>
  </si>
  <si>
    <t>TIPOS_ALOJAMIENTO</t>
  </si>
  <si>
    <t>GASTO_TURISTICO_PAQUETE</t>
  </si>
  <si>
    <t>GASTO_TURISTICO_ALOJAMIENTO</t>
  </si>
  <si>
    <t>Alfanumérico</t>
  </si>
  <si>
    <t>Numérico</t>
  </si>
  <si>
    <t>Tipo</t>
  </si>
  <si>
    <t>Valores válidos</t>
  </si>
  <si>
    <t>Observaciones</t>
  </si>
  <si>
    <t>Campo que recoge el tipo de viajero al que pertenece la persona entrevistada</t>
  </si>
  <si>
    <t>Campo que recoge el tipo de alojamiento principal utilizado en caso de pernoctación en tierra firme</t>
  </si>
  <si>
    <t>Factor de elevación de la encuesta</t>
  </si>
  <si>
    <t>Campo que recoge la madurez del dato</t>
  </si>
  <si>
    <t>Identificador único de cuestionario</t>
  </si>
  <si>
    <t>Campo que recoge el tipo de cuestionario solicitado a la persona entrevistada: FRONTUR o EGATUR</t>
  </si>
  <si>
    <t>Número de horas en tierra firme</t>
  </si>
  <si>
    <t>TIPOS_VIAJERO</t>
  </si>
  <si>
    <t>B7_4</t>
  </si>
  <si>
    <t>Número de noches incluidas en el paquete turístico</t>
  </si>
  <si>
    <t>A13</t>
  </si>
  <si>
    <t>A13_p</t>
  </si>
  <si>
    <t>Total de gastos que se realizan en tierra firme y no incluido en el paquete turístico</t>
  </si>
  <si>
    <t>Resto de gastos realizados en tierra firme y no incluidos en el paquete turístico</t>
  </si>
  <si>
    <t>Gasto en alojamiento en tierra firme.</t>
  </si>
  <si>
    <t>Gasto en transporte en tierra firme y no incluido en el paquete turístico</t>
  </si>
  <si>
    <t>Gasto en manutención en tierra firme y no incluido en el paquete turístico</t>
  </si>
  <si>
    <t>Gasto en compras en tierra firme y no incluido en el paquete turístico</t>
  </si>
  <si>
    <t>Gasto en activiades en tierra firme y no incluido en el paquete turístico</t>
  </si>
  <si>
    <t>Resto de gastos en tierra firme y no incluidos en el paquete turístico</t>
  </si>
  <si>
    <t>Gasto en restauración en tierra firme y no incluido en el paquete turístico</t>
  </si>
  <si>
    <t>Gasto en comestibles en tierra firme y no incluido en el paquete turístico</t>
  </si>
  <si>
    <t>Gasto en excursiones contratadas en tierra firme y no incluido en el paquete turístico</t>
  </si>
  <si>
    <t>Gasto en otras actividades de ocio, cultura y deporte en tierra firme y no incluido en el paquete turístico</t>
  </si>
  <si>
    <t>Incluye el gasto en paquete turístico imputable a les Illes Balears (1) y el gasto no incluido en paquete turístico.</t>
  </si>
  <si>
    <t>Notas:</t>
  </si>
  <si>
    <t>Gasto en paquete turístico imputable a les Illes Balears (1). Incluye el gasto en estancia del crucero y el transporte de ida y vuelta al lugar de residencia.</t>
  </si>
  <si>
    <t>(1):</t>
  </si>
  <si>
    <t>El gasto en paquete turístico se asigna de manera proporcional al número de noches del crucero en el destino analizado (por ejemplo, a un crucero de 7 noches en el que el buque sólo recala una noche en el destino analizado, se le computa un séptimo del coste del paquete turístico contratado)</t>
  </si>
  <si>
    <t>1: Frontur 2: Egatur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</si>
</sst>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2" fillId="0" borderId="0" xfId="1"/>
    <xf numFmtId="0" fontId="0" fillId="0" borderId="0" xfId="0" applyAlignment="1">
      <alignment wrapText="1"/>
    </xf>
    <xf numFmtId="49" fontId="0" fillId="0" borderId="0" xfId="0" applyNumberFormat="1" applyAlignment="1">
      <alignment horizontal="righ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55B5C-CC4D-46E7-8DF8-831A3575C11F}">
  <dimension ref="A1:E19"/>
  <sheetViews>
    <sheetView workbookViewId="0">
      <selection activeCell="A17" sqref="A17"/>
    </sheetView>
  </sheetViews>
  <sheetFormatPr baseColWidth="10" defaultRowHeight="15" x14ac:dyDescent="0.25"/>
  <cols>
    <col min="1" max="1" width="19.42578125" bestFit="1" customWidth="1"/>
    <col min="2" max="2" width="90.42578125" bestFit="1" customWidth="1"/>
    <col min="3" max="3" width="16.7109375" customWidth="1"/>
    <col min="4" max="4" width="48.42578125" bestFit="1" customWidth="1"/>
  </cols>
  <sheetData>
    <row r="1" spans="1:5" x14ac:dyDescent="0.25">
      <c r="A1" s="1" t="s">
        <v>12</v>
      </c>
      <c r="B1" s="1" t="s">
        <v>13</v>
      </c>
      <c r="C1" s="1" t="s">
        <v>55</v>
      </c>
      <c r="D1" s="1" t="s">
        <v>56</v>
      </c>
      <c r="E1" s="1" t="s">
        <v>57</v>
      </c>
    </row>
    <row r="2" spans="1:5" x14ac:dyDescent="0.25">
      <c r="A2" t="s">
        <v>28</v>
      </c>
      <c r="B2" s="2" t="str">
        <f>HYPERLINK("https://ibestat.es/edatos/apps/edatos-srm-visualizer/concepts/concepts/SDMX/CROSS_DOMAIN_CONCEPTS/TIME_PERIOD/2.0/detail","Año de referencia")</f>
        <v>Año de referencia</v>
      </c>
      <c r="C2" t="s">
        <v>53</v>
      </c>
    </row>
    <row r="3" spans="1:5" x14ac:dyDescent="0.25">
      <c r="A3" t="s">
        <v>0</v>
      </c>
      <c r="B3" t="s">
        <v>3</v>
      </c>
      <c r="C3" t="s">
        <v>53</v>
      </c>
      <c r="D3" s="3" t="s">
        <v>87</v>
      </c>
      <c r="E3" t="s">
        <v>63</v>
      </c>
    </row>
    <row r="4" spans="1:5" x14ac:dyDescent="0.25">
      <c r="A4" t="s">
        <v>1</v>
      </c>
      <c r="B4" t="s">
        <v>62</v>
      </c>
      <c r="C4" t="s">
        <v>53</v>
      </c>
    </row>
    <row r="5" spans="1:5" x14ac:dyDescent="0.25">
      <c r="A5" t="s">
        <v>29</v>
      </c>
      <c r="B5" s="2" t="str">
        <f>HYPERLINK("https://ibestat.es/edatos/apps/edatos-srm-visualizer/concepts/concepts/SDMX/CROSS_DOMAIN_CONCEPTS/REF_AREA/2.0/detail","Isla de escala del crucero")</f>
        <v>Isla de escala del crucero</v>
      </c>
      <c r="C5" t="s">
        <v>53</v>
      </c>
      <c r="D5" s="2" t="str">
        <f>HYPERLINK("https://ibestat.es/edatos/apps/edatos-srm-visualizer/codelists/codelists/IBESTAT/CL_AREA_ES53/02.000/detail","IBESTAT:CL_AREA_ES53(02.000)")</f>
        <v>IBESTAT:CL_AREA_ES53(02.000)</v>
      </c>
    </row>
    <row r="6" spans="1:5" x14ac:dyDescent="0.25">
      <c r="A6" t="s">
        <v>30</v>
      </c>
      <c r="B6" s="2" t="str">
        <f>HYPERLINK("https://ibestat.es/edatos/apps/edatos-srm-visualizer/concepts/concepts/IBESTAT/CST_IBESTAT_TRANSVERSALES/LUGAR_RESIDENCIA/01.021/detail","Lugar de residencia")</f>
        <v>Lugar de residencia</v>
      </c>
      <c r="C6" t="s">
        <v>53</v>
      </c>
      <c r="D6" s="2" t="str">
        <f>HYPERLINK("https://ibestat.es/edatos/apps/edatos-srm-visualizer/codelists/codelists/IBESTAT/CL_GEO_REGIONS_ES53/01.002/detail","IBESTAT:CL_GEO_REGIONS_ES53(01.002)")</f>
        <v>IBESTAT:CL_GEO_REGIONS_ES53(01.002)</v>
      </c>
    </row>
    <row r="7" spans="1:5" x14ac:dyDescent="0.25">
      <c r="A7" t="s">
        <v>65</v>
      </c>
      <c r="B7" s="2" t="str">
        <f>HYPERLINK("https://ibestat.es/edatos/apps/edatos-srm-visualizer/concepts/concepts/IBESTAT/CST_IBESTAT_TRANSVERSALES/TIPOS_VIAJEROS/01.021/detail","Tipo de viajero")</f>
        <v>Tipo de viajero</v>
      </c>
      <c r="C7" t="s">
        <v>53</v>
      </c>
      <c r="D7" s="2" t="str">
        <f>HYPERLINK("https://ibestat.es/edatos/apps/edatos-srm-visualizer/codelists/codelists/IBESTAT/CL_TIPOS_VIAJEROS/01.001/detail","IBESTAT:CL_TIPOS_VIAJEROS(01.001)")</f>
        <v>IBESTAT:CL_TIPOS_VIAJEROS(01.001)</v>
      </c>
      <c r="E7" t="s">
        <v>58</v>
      </c>
    </row>
    <row r="8" spans="1:5" x14ac:dyDescent="0.25">
      <c r="A8" t="s">
        <v>15</v>
      </c>
      <c r="B8" t="s">
        <v>5</v>
      </c>
      <c r="C8" t="s">
        <v>53</v>
      </c>
      <c r="D8" s="2" t="str">
        <f>HYPERLINK("https://ibestat.es/edatos/apps/edatos-srm-visualizer/codelists/codelists/ISTAC/CL_DICOTOMICA/01.000/detail","ISTAC:CL_DICOTOMICA(01.000)")</f>
        <v>ISTAC:CL_DICOTOMICA(01.000)</v>
      </c>
    </row>
    <row r="9" spans="1:5" x14ac:dyDescent="0.25">
      <c r="A9" t="s">
        <v>16</v>
      </c>
      <c r="B9" t="s">
        <v>6</v>
      </c>
      <c r="C9" t="s">
        <v>53</v>
      </c>
      <c r="D9" s="2" t="str">
        <f t="shared" ref="D9:D14" si="0">HYPERLINK("https://ibestat.es/edatos/apps/edatos-srm-visualizer/codelists/codelists/ISTAC/CL_DICOTOMICA/01.000/detail","ISTAC:CL_DICOTOMICA(01.000)")</f>
        <v>ISTAC:CL_DICOTOMICA(01.000)</v>
      </c>
    </row>
    <row r="10" spans="1:5" x14ac:dyDescent="0.25">
      <c r="A10" t="s">
        <v>25</v>
      </c>
      <c r="B10" t="s">
        <v>22</v>
      </c>
      <c r="C10" t="s">
        <v>53</v>
      </c>
      <c r="D10" s="2" t="str">
        <f t="shared" si="0"/>
        <v>ISTAC:CL_DICOTOMICA(01.000)</v>
      </c>
    </row>
    <row r="11" spans="1:5" x14ac:dyDescent="0.25">
      <c r="A11" t="s">
        <v>17</v>
      </c>
      <c r="B11" t="s">
        <v>7</v>
      </c>
      <c r="C11" t="s">
        <v>53</v>
      </c>
      <c r="D11" s="2" t="str">
        <f t="shared" si="0"/>
        <v>ISTAC:CL_DICOTOMICA(01.000)</v>
      </c>
    </row>
    <row r="12" spans="1:5" x14ac:dyDescent="0.25">
      <c r="A12" t="s">
        <v>26</v>
      </c>
      <c r="B12" t="s">
        <v>23</v>
      </c>
      <c r="C12" t="s">
        <v>53</v>
      </c>
      <c r="D12" s="2" t="str">
        <f t="shared" si="0"/>
        <v>ISTAC:CL_DICOTOMICA(01.000)</v>
      </c>
    </row>
    <row r="13" spans="1:5" x14ac:dyDescent="0.25">
      <c r="A13" t="s">
        <v>18</v>
      </c>
      <c r="B13" t="s">
        <v>8</v>
      </c>
      <c r="C13" t="s">
        <v>53</v>
      </c>
      <c r="D13" s="2" t="str">
        <f t="shared" si="0"/>
        <v>ISTAC:CL_DICOTOMICA(01.000)</v>
      </c>
    </row>
    <row r="14" spans="1:5" x14ac:dyDescent="0.25">
      <c r="A14" t="s">
        <v>19</v>
      </c>
      <c r="B14" t="s">
        <v>9</v>
      </c>
      <c r="C14" t="s">
        <v>53</v>
      </c>
      <c r="D14" s="2" t="str">
        <f t="shared" si="0"/>
        <v>ISTAC:CL_DICOTOMICA(01.000)</v>
      </c>
    </row>
    <row r="15" spans="1:5" x14ac:dyDescent="0.25">
      <c r="A15" t="s">
        <v>68</v>
      </c>
      <c r="B15" s="2" t="str">
        <f>HYPERLINK("https://ibestat.es/edatos/apps/edatos-srm-visualizer/concepts/concepts/IBESTAT/CSM_IBESTAT_TRANSVERSALES/PERNOCTACION_TURISTICA/01.014/detail","Número de pernoctaciones en esta isla en tierra firme antes de iniciar el crucero")</f>
        <v>Número de pernoctaciones en esta isla en tierra firme antes de iniciar el crucero</v>
      </c>
      <c r="C15" t="s">
        <v>54</v>
      </c>
      <c r="D15" t="s">
        <v>27</v>
      </c>
    </row>
    <row r="16" spans="1:5" x14ac:dyDescent="0.25">
      <c r="A16" t="s">
        <v>69</v>
      </c>
      <c r="B16" s="2" t="str">
        <f>HYPERLINK("https://ibestat.es/edatos/apps/edatos-srm-visualizer/concepts/concepts/IBESTAT/CSM_IBESTAT_TRANSVERSALES/PERNOCTACION_TURISTICA/01.014/detail","Número de pernoctaciones previstas en esta isla en tierra firme al finalizar el crucero")</f>
        <v>Número de pernoctaciones previstas en esta isla en tierra firme al finalizar el crucero</v>
      </c>
      <c r="C16" t="s">
        <v>54</v>
      </c>
      <c r="D16" t="s">
        <v>27</v>
      </c>
    </row>
    <row r="17" spans="1:5" x14ac:dyDescent="0.25">
      <c r="A17" t="s">
        <v>50</v>
      </c>
      <c r="B17" t="s">
        <v>24</v>
      </c>
      <c r="C17" t="s">
        <v>53</v>
      </c>
      <c r="D17" s="2" t="str">
        <f>HYPERLINK("https://ibestat.es/edatos/apps/edatos-srm-visualizer/codelists/codelists/IBESTAT/CL_PARTIDAS_GASTO_TURISTICO/02.000/detail","IBESTAT:CL_ALOJAMIENTOS_TURISTICOS_ES53(02.000)")</f>
        <v>IBESTAT:CL_ALOJAMIENTOS_TURISTICOS_ES53(02.000)</v>
      </c>
      <c r="E17" t="s">
        <v>59</v>
      </c>
    </row>
    <row r="18" spans="1:5" x14ac:dyDescent="0.25">
      <c r="A18" t="s">
        <v>42</v>
      </c>
      <c r="B18" t="s">
        <v>45</v>
      </c>
      <c r="C18" t="s">
        <v>54</v>
      </c>
      <c r="E18" t="s">
        <v>60</v>
      </c>
    </row>
    <row r="19" spans="1:5" x14ac:dyDescent="0.25">
      <c r="A19" t="s">
        <v>43</v>
      </c>
      <c r="B19" s="2" t="str">
        <f>HYPERLINK("https://ibestat.es/edatos/apps/edatos-srm-visualizer/concepts/concepts/SDMX/CROSS_DOMAIN_CONCEPTS/OBS_STATUS/2.0/detail","Tipo de dato")</f>
        <v>Tipo de dato</v>
      </c>
      <c r="C19" t="s">
        <v>53</v>
      </c>
      <c r="D19" s="2" t="str">
        <f>HYPERLINK("https://ibestat.es/edatos/apps/edatos-srm-visualizer/codelists/codelists/SDMX/CL_OBS_STATUS/2.1/detail","SDMX:CL_OBS_STATUS(2.1)")</f>
        <v>SDMX:CL_OBS_STATUS(2.1)</v>
      </c>
      <c r="E1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73145-7471-48F4-94DA-8A4353460984}">
  <dimension ref="A1:F36"/>
  <sheetViews>
    <sheetView topLeftCell="A13" workbookViewId="0">
      <selection activeCell="C36" sqref="C36"/>
    </sheetView>
  </sheetViews>
  <sheetFormatPr baseColWidth="10" defaultRowHeight="15" x14ac:dyDescent="0.25"/>
  <cols>
    <col min="1" max="1" width="44.42578125" bestFit="1" customWidth="1"/>
    <col min="2" max="2" width="79.28515625" bestFit="1" customWidth="1"/>
    <col min="3" max="3" width="19" customWidth="1"/>
    <col min="4" max="4" width="21.42578125" bestFit="1" customWidth="1"/>
    <col min="5" max="5" width="11.7109375" bestFit="1" customWidth="1"/>
  </cols>
  <sheetData>
    <row r="1" spans="1:5" x14ac:dyDescent="0.25">
      <c r="A1" s="1" t="s">
        <v>12</v>
      </c>
      <c r="B1" s="1" t="s">
        <v>13</v>
      </c>
      <c r="C1" s="1" t="s">
        <v>55</v>
      </c>
      <c r="D1" s="1" t="s">
        <v>14</v>
      </c>
      <c r="E1" s="1" t="s">
        <v>57</v>
      </c>
    </row>
    <row r="2" spans="1:5" x14ac:dyDescent="0.25">
      <c r="A2" t="s">
        <v>28</v>
      </c>
      <c r="B2" s="2" t="str">
        <f>HYPERLINK("https://ibestat.es/edatos/apps/edatos-srm-visualizer/concepts/concepts/SDMX/CROSS_DOMAIN_CONCEPTS/TIME_PERIOD/2.0/detail","Año de referencia")</f>
        <v>Año de referencia</v>
      </c>
      <c r="C2" t="s">
        <v>53</v>
      </c>
    </row>
    <row r="3" spans="1:5" x14ac:dyDescent="0.25">
      <c r="A3" t="s">
        <v>0</v>
      </c>
      <c r="B3" t="s">
        <v>3</v>
      </c>
      <c r="C3" t="s">
        <v>53</v>
      </c>
      <c r="D3" t="s">
        <v>11</v>
      </c>
      <c r="E3" t="s">
        <v>63</v>
      </c>
    </row>
    <row r="4" spans="1:5" x14ac:dyDescent="0.25">
      <c r="A4" t="s">
        <v>1</v>
      </c>
      <c r="B4" t="s">
        <v>62</v>
      </c>
      <c r="C4" t="s">
        <v>53</v>
      </c>
    </row>
    <row r="5" spans="1:5" x14ac:dyDescent="0.25">
      <c r="A5" t="s">
        <v>29</v>
      </c>
      <c r="B5" s="2" t="str">
        <f>HYPERLINK("https://ibestat.es/edatos/apps/edatos-srm-visualizer/concepts/concepts/SDMX/CROSS_DOMAIN_CONCEPTS/REF_AREA/2.0/detail","Isla de escala del crucero")</f>
        <v>Isla de escala del crucero</v>
      </c>
      <c r="C5" t="s">
        <v>53</v>
      </c>
      <c r="D5" s="2" t="str">
        <f>HYPERLINK("https://ibestat.es/edatos/apps/edatos-srm-visualizer/codelists/codelists/IBESTAT/CL_AREA_ES53/02.000/detail","IBESTAT:CL_AREA_ES53(02.000)")</f>
        <v>IBESTAT:CL_AREA_ES53(02.000)</v>
      </c>
    </row>
    <row r="6" spans="1:5" x14ac:dyDescent="0.25">
      <c r="A6" t="s">
        <v>30</v>
      </c>
      <c r="B6" s="2" t="str">
        <f>HYPERLINK("https://ibestat.es/edatos/apps/edatos-srm-visualizer/concepts/concepts/IBESTAT/CST_IBESTAT_TRANSVERSALES/LUGAR_RESIDENCIA/01.021/detail","Lugar de residencia")</f>
        <v>Lugar de residencia</v>
      </c>
      <c r="C6" t="s">
        <v>53</v>
      </c>
      <c r="D6" s="2" t="str">
        <f>HYPERLINK("https://ibestat.es/edatos/apps/edatos-srm-visualizer/codelists/codelists/IBESTAT/CL_GEO_REGIONS_ES53/01.002/detail","IBESTAT:CL_GEO_REGIONS_ES53(01.002)")</f>
        <v>IBESTAT:CL_GEO_REGIONS_ES53(01.002)</v>
      </c>
    </row>
    <row r="7" spans="1:5" x14ac:dyDescent="0.25">
      <c r="A7" t="s">
        <v>65</v>
      </c>
      <c r="B7" s="2" t="str">
        <f>HYPERLINK("https://ibestat.es/edatos/apps/edatos-srm-visualizer/concepts/concepts/IBESTAT/CST_IBESTAT_TRANSVERSALES/TIPOS_VIAJEROS/01.021/detail","Tipo de viajero")</f>
        <v>Tipo de viajero</v>
      </c>
      <c r="C7" t="s">
        <v>53</v>
      </c>
      <c r="D7" s="2" t="str">
        <f>HYPERLINK("https://ibestat.es/edatos/apps/edatos-srm-visualizer/codelists/codelists/IBESTAT/CL_TIPOS_VIAJEROS/01.001/detail","IBESTAT:CL_TIPOS_VIAJEROS(01.001)")</f>
        <v>IBESTAT:CL_TIPOS_VIAJEROS(01.001)</v>
      </c>
    </row>
    <row r="8" spans="1:5" x14ac:dyDescent="0.25">
      <c r="A8" t="s">
        <v>15</v>
      </c>
      <c r="B8" t="s">
        <v>5</v>
      </c>
      <c r="C8" t="s">
        <v>53</v>
      </c>
      <c r="D8" s="2" t="str">
        <f>HYPERLINK("https://ibestat.es/edatos/apps/edatos-srm-visualizer/codelists/codelists/ISTAC/CL_DICOTOMICA/01.000/detail","ISTAC:CL_DICOTOMICA(01.000)")</f>
        <v>ISTAC:CL_DICOTOMICA(01.000)</v>
      </c>
    </row>
    <row r="9" spans="1:5" x14ac:dyDescent="0.25">
      <c r="A9" t="s">
        <v>16</v>
      </c>
      <c r="B9" t="s">
        <v>6</v>
      </c>
      <c r="C9" t="s">
        <v>53</v>
      </c>
      <c r="D9" s="2" t="str">
        <f t="shared" ref="D9:D14" si="0">HYPERLINK("https://ibestat.es/edatos/apps/edatos-srm-visualizer/codelists/codelists/ISTAC/CL_DICOTOMICA/01.000/detail","ISTAC:CL_DICOTOMICA(01.000)")</f>
        <v>ISTAC:CL_DICOTOMICA(01.000)</v>
      </c>
    </row>
    <row r="10" spans="1:5" x14ac:dyDescent="0.25">
      <c r="A10" t="s">
        <v>25</v>
      </c>
      <c r="B10" t="s">
        <v>22</v>
      </c>
      <c r="C10" t="s">
        <v>53</v>
      </c>
      <c r="D10" s="2" t="str">
        <f t="shared" si="0"/>
        <v>ISTAC:CL_DICOTOMICA(01.000)</v>
      </c>
    </row>
    <row r="11" spans="1:5" x14ac:dyDescent="0.25">
      <c r="A11" t="s">
        <v>17</v>
      </c>
      <c r="B11" t="s">
        <v>7</v>
      </c>
      <c r="C11" t="s">
        <v>53</v>
      </c>
      <c r="D11" s="2" t="str">
        <f t="shared" si="0"/>
        <v>ISTAC:CL_DICOTOMICA(01.000)</v>
      </c>
    </row>
    <row r="12" spans="1:5" x14ac:dyDescent="0.25">
      <c r="A12" t="s">
        <v>26</v>
      </c>
      <c r="B12" t="s">
        <v>23</v>
      </c>
      <c r="C12" t="s">
        <v>53</v>
      </c>
      <c r="D12" s="2" t="str">
        <f t="shared" si="0"/>
        <v>ISTAC:CL_DICOTOMICA(01.000)</v>
      </c>
    </row>
    <row r="13" spans="1:5" x14ac:dyDescent="0.25">
      <c r="A13" t="s">
        <v>18</v>
      </c>
      <c r="B13" t="s">
        <v>8</v>
      </c>
      <c r="C13" t="s">
        <v>53</v>
      </c>
      <c r="D13" s="2" t="str">
        <f t="shared" si="0"/>
        <v>ISTAC:CL_DICOTOMICA(01.000)</v>
      </c>
    </row>
    <row r="14" spans="1:5" x14ac:dyDescent="0.25">
      <c r="A14" t="s">
        <v>19</v>
      </c>
      <c r="B14" t="s">
        <v>9</v>
      </c>
      <c r="C14" t="s">
        <v>53</v>
      </c>
      <c r="D14" s="2" t="str">
        <f t="shared" si="0"/>
        <v>ISTAC:CL_DICOTOMICA(01.000)</v>
      </c>
    </row>
    <row r="15" spans="1:5" x14ac:dyDescent="0.25">
      <c r="A15" t="s">
        <v>46</v>
      </c>
      <c r="B15" t="s">
        <v>48</v>
      </c>
      <c r="C15" t="s">
        <v>54</v>
      </c>
    </row>
    <row r="16" spans="1:5" x14ac:dyDescent="0.25">
      <c r="A16" t="s">
        <v>47</v>
      </c>
      <c r="B16" t="s">
        <v>49</v>
      </c>
      <c r="C16" t="s">
        <v>54</v>
      </c>
    </row>
    <row r="17" spans="1:6" x14ac:dyDescent="0.25">
      <c r="A17" t="s">
        <v>66</v>
      </c>
      <c r="B17" t="s">
        <v>67</v>
      </c>
      <c r="C17" t="s">
        <v>54</v>
      </c>
      <c r="D17" t="s">
        <v>27</v>
      </c>
    </row>
    <row r="18" spans="1:6" x14ac:dyDescent="0.25">
      <c r="A18" t="s">
        <v>31</v>
      </c>
      <c r="B18" t="s">
        <v>64</v>
      </c>
      <c r="C18" t="s">
        <v>54</v>
      </c>
      <c r="D18" t="s">
        <v>20</v>
      </c>
      <c r="F18" s="2"/>
    </row>
    <row r="19" spans="1:6" x14ac:dyDescent="0.25">
      <c r="A19" t="s">
        <v>32</v>
      </c>
      <c r="B19" s="2" t="str">
        <f>HYPERLINK("https://ibestat.es/edatos/apps/edatos-srm-visualizer/codelists/codes/IBESTAT/CL_PARTIDAS_GASTO_TURISTICO/GASTO_TURISTICO_NO_PAQUETE/02.000/detail","Gasto no incluido en el paquete turístico")</f>
        <v>Gasto no incluido en el paquete turístico</v>
      </c>
      <c r="C19" t="s">
        <v>54</v>
      </c>
      <c r="D19" t="s">
        <v>21</v>
      </c>
      <c r="E19" t="s">
        <v>70</v>
      </c>
    </row>
    <row r="20" spans="1:6" x14ac:dyDescent="0.25">
      <c r="A20" t="s">
        <v>33</v>
      </c>
      <c r="B20" s="2" t="str">
        <f>HYPERLINK("https://ibestat.es/edatos/apps/edatos-srm-visualizer/codelists/codes/IBESTAT/CL_PARTIDAS_GASTO_TURISTICO/GASTO_TURISTICO_TRANSPORTE_EN_DESTINO/02.000/detail","Gasto turístico en transporte en el destino")</f>
        <v>Gasto turístico en transporte en el destino</v>
      </c>
      <c r="C20" t="s">
        <v>54</v>
      </c>
      <c r="D20" t="s">
        <v>21</v>
      </c>
      <c r="E20" t="s">
        <v>73</v>
      </c>
    </row>
    <row r="21" spans="1:6" x14ac:dyDescent="0.25">
      <c r="A21" t="s">
        <v>34</v>
      </c>
      <c r="B21" s="2" t="str">
        <f>HYPERLINK("https://ibestat.es/edatos/apps/edatos-srm-visualizer/codelists/codes/IBESTAT/CL_PARTIDAS_GASTO_TURISTICO/GASTO_TURISTICO_MANUTENCION/02.000/detail","Gasto turístico en manutención")</f>
        <v>Gasto turístico en manutención</v>
      </c>
      <c r="C21" t="s">
        <v>54</v>
      </c>
      <c r="D21" t="s">
        <v>21</v>
      </c>
      <c r="E21" t="s">
        <v>74</v>
      </c>
    </row>
    <row r="22" spans="1:6" x14ac:dyDescent="0.25">
      <c r="A22" t="s">
        <v>35</v>
      </c>
      <c r="B22" s="2" t="str">
        <f>HYPERLINK("https://ibestat.es/edatos/apps/edatos-srm-visualizer/codelists/codes/IBESTAT/CL_PARTIDAS_GASTO_TURISTICO/GASTO_TURISTICO_RESTAURACION/02.000/detail","Gasto turístico en bares y restaurantes")</f>
        <v>Gasto turístico en bares y restaurantes</v>
      </c>
      <c r="C22" t="s">
        <v>54</v>
      </c>
      <c r="D22" t="s">
        <v>21</v>
      </c>
      <c r="E22" t="s">
        <v>78</v>
      </c>
    </row>
    <row r="23" spans="1:6" x14ac:dyDescent="0.25">
      <c r="A23" t="s">
        <v>36</v>
      </c>
      <c r="B23" s="2" t="str">
        <f>HYPERLINK("https://ibestat.es/edatos/apps/edatos-srm-visualizer/codelists/codes/IBESTAT/CL_PARTIDAS_GASTO_TURISTICO/GASTO_TURISTICO_COMESTIBLES/02.000/detail","Gasto turístico en compra de comestibles")</f>
        <v>Gasto turístico en compra de comestibles</v>
      </c>
      <c r="C23" t="s">
        <v>54</v>
      </c>
      <c r="D23" t="s">
        <v>21</v>
      </c>
      <c r="E23" t="s">
        <v>79</v>
      </c>
    </row>
    <row r="24" spans="1:6" x14ac:dyDescent="0.25">
      <c r="A24" t="s">
        <v>37</v>
      </c>
      <c r="B24" s="2" t="str">
        <f>HYPERLINK("https://ibestat.es/edatos/apps/edatos-srm-visualizer/codelists/codes/IBESTAT/CL_PARTIDAS_GASTO_TURISTICO/GASTO_TURISTICO_COMPRAS/02.000/detail","Gasto turístico en compras")</f>
        <v>Gasto turístico en compras</v>
      </c>
      <c r="C24" t="s">
        <v>54</v>
      </c>
      <c r="D24" t="s">
        <v>21</v>
      </c>
      <c r="E24" t="s">
        <v>75</v>
      </c>
    </row>
    <row r="25" spans="1:6" x14ac:dyDescent="0.25">
      <c r="A25" t="s">
        <v>38</v>
      </c>
      <c r="B25" s="2" t="str">
        <f>HYPERLINK("https://ibestat.es/edatos/apps/edatos-srm-visualizer/codelists/codes/IBESTAT/CL_PARTIDAS_GASTO_TURISTICO/GASTO_TURISTICO_ACTIVIDADES/02.000/detail","Gasto turístico en actividades de ocio, cultura y deporte")</f>
        <v>Gasto turístico en actividades de ocio, cultura y deporte</v>
      </c>
      <c r="C25" t="s">
        <v>54</v>
      </c>
      <c r="D25" t="s">
        <v>21</v>
      </c>
      <c r="E25" t="s">
        <v>76</v>
      </c>
    </row>
    <row r="26" spans="1:6" x14ac:dyDescent="0.25">
      <c r="A26" t="s">
        <v>39</v>
      </c>
      <c r="B26" s="2" t="str">
        <f>HYPERLINK("https://ibestat.es/edatos/apps/edatos-srm-visualizer/codelists/codes/IBESTAT/CL_PARTIDAS_GASTO_TURISTICO/GASTO_TURISTICO_EXCURSIONES_CONTRATADAS/02.000/detail","Gasto turístico en excursiones contratadas")</f>
        <v>Gasto turístico en excursiones contratadas</v>
      </c>
      <c r="C26" t="s">
        <v>54</v>
      </c>
      <c r="D26" t="s">
        <v>21</v>
      </c>
      <c r="E26" t="s">
        <v>80</v>
      </c>
    </row>
    <row r="27" spans="1:6" x14ac:dyDescent="0.25">
      <c r="A27" t="s">
        <v>40</v>
      </c>
      <c r="B27" s="2" t="str">
        <f>HYPERLINK("https://ibestat.es/edatos/apps/edatos-srm-visualizer/codelists/codes/IBESTAT/CL_PARTIDAS_GASTO_TURISTICO/GASTO_TURISTICO_ACTIVIDADES_O/02.000/detail","Resto de gastos turísticos en actividades")</f>
        <v>Resto de gastos turísticos en actividades</v>
      </c>
      <c r="C27" t="s">
        <v>54</v>
      </c>
      <c r="D27" t="s">
        <v>21</v>
      </c>
      <c r="E27" t="s">
        <v>81</v>
      </c>
    </row>
    <row r="28" spans="1:6" x14ac:dyDescent="0.25">
      <c r="A28" t="s">
        <v>41</v>
      </c>
      <c r="B28" s="2" t="str">
        <f>HYPERLINK("https://ibestat.es/edatos/apps/edatos-srm-visualizer/codelists/codes/IBESTAT/CL_PARTIDAS_GASTO_TURISTICO/GASTO_TURISTICO_NO_PAQUETE_O/02.000/detail","Resto de gastos turísticos no incluidos en el paquete turístico")</f>
        <v>Resto de gastos turísticos no incluidos en el paquete turístico</v>
      </c>
      <c r="C28" t="s">
        <v>54</v>
      </c>
      <c r="D28" t="s">
        <v>21</v>
      </c>
      <c r="E28" t="s">
        <v>71</v>
      </c>
    </row>
    <row r="29" spans="1:6" x14ac:dyDescent="0.25">
      <c r="A29" t="s">
        <v>44</v>
      </c>
      <c r="B29" s="2" t="str">
        <f>HYPERLINK("https://ibestat.es/edatos/apps/edatos-srm-visualizer/codelists/codes/IBESTAT/CL_PARTIDAS_GASTO_TURISTICO/GASTO_TURISTICO_TOTAL/02.000/detail","Gasto total")</f>
        <v>Gasto total</v>
      </c>
      <c r="C29" t="s">
        <v>54</v>
      </c>
      <c r="D29" t="s">
        <v>21</v>
      </c>
      <c r="E29" t="s">
        <v>82</v>
      </c>
    </row>
    <row r="30" spans="1:6" x14ac:dyDescent="0.25">
      <c r="A30" t="s">
        <v>2</v>
      </c>
      <c r="B30" t="s">
        <v>10</v>
      </c>
      <c r="C30" t="s">
        <v>54</v>
      </c>
    </row>
    <row r="31" spans="1:6" x14ac:dyDescent="0.25">
      <c r="A31" t="s">
        <v>42</v>
      </c>
      <c r="B31" t="s">
        <v>45</v>
      </c>
      <c r="C31" t="s">
        <v>54</v>
      </c>
      <c r="E31" t="s">
        <v>60</v>
      </c>
    </row>
    <row r="32" spans="1:6" x14ac:dyDescent="0.25">
      <c r="A32" t="s">
        <v>43</v>
      </c>
      <c r="B32" s="2" t="str">
        <f>HYPERLINK("https://ibestat.es/edatos/apps/edatos-srm-visualizer/concepts/concepts/SDMX/CROSS_DOMAIN_CONCEPTS/OBS_STATUS/2.0/detail","Tipo de dato")</f>
        <v>Tipo de dato</v>
      </c>
      <c r="C32" t="s">
        <v>53</v>
      </c>
      <c r="D32" s="2" t="str">
        <f>HYPERLINK("https://ibestat.es/edatos/apps/edatos-srm-visualizer/codelists/codelists/SDMX/CL_OBS_STATUS/2.1/detail","SDMX:CL_OBS_STATUS(2.1)")</f>
        <v>SDMX:CL_OBS_STATUS(2.1)</v>
      </c>
    </row>
    <row r="35" spans="1:2" x14ac:dyDescent="0.25">
      <c r="A35" s="1" t="s">
        <v>83</v>
      </c>
    </row>
    <row r="36" spans="1:2" ht="60" x14ac:dyDescent="0.25">
      <c r="A36" s="4" t="s">
        <v>85</v>
      </c>
      <c r="B36" s="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AA940-E410-4B9A-B20F-8221A9CC2671}">
  <dimension ref="A1:E32"/>
  <sheetViews>
    <sheetView tabSelected="1" workbookViewId="0">
      <selection activeCell="B22" sqref="B22"/>
    </sheetView>
  </sheetViews>
  <sheetFormatPr baseColWidth="10" defaultRowHeight="15" x14ac:dyDescent="0.25"/>
  <cols>
    <col min="1" max="1" width="41.85546875" bestFit="1" customWidth="1"/>
    <col min="2" max="2" width="79.28515625" bestFit="1" customWidth="1"/>
    <col min="3" max="3" width="19.28515625" customWidth="1"/>
    <col min="4" max="4" width="48.42578125" bestFit="1" customWidth="1"/>
  </cols>
  <sheetData>
    <row r="1" spans="1:5" x14ac:dyDescent="0.25">
      <c r="A1" s="1" t="s">
        <v>12</v>
      </c>
      <c r="B1" s="1" t="s">
        <v>13</v>
      </c>
      <c r="C1" s="1" t="s">
        <v>55</v>
      </c>
      <c r="D1" s="1" t="s">
        <v>14</v>
      </c>
      <c r="E1" s="1" t="s">
        <v>57</v>
      </c>
    </row>
    <row r="2" spans="1:5" x14ac:dyDescent="0.25">
      <c r="A2" t="s">
        <v>28</v>
      </c>
      <c r="B2" s="2" t="str">
        <f>HYPERLINK("https://ibestat.es/edatos/apps/edatos-srm-visualizer/concepts/concepts/SDMX/CROSS_DOMAIN_CONCEPTS/TIME_PERIOD/2.0/detail","Año de referencia")</f>
        <v>Año de referencia</v>
      </c>
      <c r="C2" t="s">
        <v>53</v>
      </c>
    </row>
    <row r="3" spans="1:5" x14ac:dyDescent="0.25">
      <c r="A3" t="s">
        <v>0</v>
      </c>
      <c r="B3" t="s">
        <v>3</v>
      </c>
      <c r="C3" t="s">
        <v>53</v>
      </c>
      <c r="D3" t="s">
        <v>11</v>
      </c>
      <c r="E3" t="s">
        <v>63</v>
      </c>
    </row>
    <row r="4" spans="1:5" x14ac:dyDescent="0.25">
      <c r="A4" t="s">
        <v>1</v>
      </c>
      <c r="B4" t="s">
        <v>4</v>
      </c>
      <c r="C4" t="s">
        <v>53</v>
      </c>
    </row>
    <row r="5" spans="1:5" x14ac:dyDescent="0.25">
      <c r="A5" t="s">
        <v>29</v>
      </c>
      <c r="B5" s="2" t="str">
        <f>HYPERLINK("https://ibestat.es/edatos/apps/edatos-srm-visualizer/concepts/concepts/SDMX/CROSS_DOMAIN_CONCEPTS/REF_AREA/2.0/detail","Isla de escala del crucero")</f>
        <v>Isla de escala del crucero</v>
      </c>
      <c r="C5" t="s">
        <v>53</v>
      </c>
      <c r="D5" s="2" t="str">
        <f>HYPERLINK("https://ibestat.es/edatos/apps/edatos-srm-visualizer/codelists/codelists/IBESTAT/CL_AREA_ES53/02.000/detail","IBESTAT:CL_AREA_ES53(02.000)")</f>
        <v>IBESTAT:CL_AREA_ES53(02.000)</v>
      </c>
    </row>
    <row r="6" spans="1:5" x14ac:dyDescent="0.25">
      <c r="A6" t="s">
        <v>30</v>
      </c>
      <c r="B6" s="2" t="str">
        <f>HYPERLINK("https://ibestat.es/edatos/apps/edatos-srm-visualizer/concepts/concepts/IBESTAT/CST_IBESTAT_TRANSVERSALES/LUGAR_RESIDENCIA/01.021/detail","Lugar de residencia")</f>
        <v>Lugar de residencia</v>
      </c>
      <c r="C6" t="s">
        <v>53</v>
      </c>
      <c r="D6" s="2" t="str">
        <f>HYPERLINK("https://ibestat.es/edatos/apps/edatos-srm-visualizer/codelists/codelists/IBESTAT/CL_GEO_REGIONS_ES53/01.002/detail","IBESTAT:CL_GEO_REGIONS_ES53(01.002)")</f>
        <v>IBESTAT:CL_GEO_REGIONS_ES53(01.002)</v>
      </c>
    </row>
    <row r="7" spans="1:5" x14ac:dyDescent="0.25">
      <c r="A7" t="s">
        <v>65</v>
      </c>
      <c r="B7" s="2" t="str">
        <f>HYPERLINK("https://ibestat.es/edatos/apps/edatos-srm-visualizer/concepts/concepts/IBESTAT/CST_IBESTAT_TRANSVERSALES/TIPOS_VIAJEROS/01.021/detail","Tipo de viajero")</f>
        <v>Tipo de viajero</v>
      </c>
      <c r="C7" t="s">
        <v>53</v>
      </c>
      <c r="D7" s="2" t="str">
        <f>HYPERLINK("https://ibestat.es/edatos/apps/edatos-srm-visualizer/codelists/codelists/IBESTAT/CL_TIPOS_VIAJEROS/01.001/detail","IBESTAT:CL_TIPOS_VIAJEROS(01.001)")</f>
        <v>IBESTAT:CL_TIPOS_VIAJEROS(01.001)</v>
      </c>
    </row>
    <row r="8" spans="1:5" x14ac:dyDescent="0.25">
      <c r="A8" t="s">
        <v>15</v>
      </c>
      <c r="B8" t="s">
        <v>5</v>
      </c>
      <c r="C8" t="s">
        <v>53</v>
      </c>
      <c r="D8" s="2" t="str">
        <f>HYPERLINK("https://ibestat.es/edatos/apps/edatos-srm-visualizer/codelists/codelists/ISTAC/CL_DICOTOMICA/01.000/detail","ISTAC:CL_DICOTOMICA(01.000)")</f>
        <v>ISTAC:CL_DICOTOMICA(01.000)</v>
      </c>
    </row>
    <row r="9" spans="1:5" x14ac:dyDescent="0.25">
      <c r="A9" t="s">
        <v>16</v>
      </c>
      <c r="B9" t="s">
        <v>6</v>
      </c>
      <c r="C9" t="s">
        <v>53</v>
      </c>
      <c r="D9" s="2" t="str">
        <f t="shared" ref="D9:D14" si="0">HYPERLINK("https://ibestat.es/edatos/apps/edatos-srm-visualizer/codelists/codelists/ISTAC/CL_DICOTOMICA/01.000/detail","ISTAC:CL_DICOTOMICA(01.000)")</f>
        <v>ISTAC:CL_DICOTOMICA(01.000)</v>
      </c>
    </row>
    <row r="10" spans="1:5" x14ac:dyDescent="0.25">
      <c r="A10" t="s">
        <v>25</v>
      </c>
      <c r="B10" t="s">
        <v>22</v>
      </c>
      <c r="C10" t="s">
        <v>53</v>
      </c>
      <c r="D10" s="2" t="str">
        <f t="shared" si="0"/>
        <v>ISTAC:CL_DICOTOMICA(01.000)</v>
      </c>
    </row>
    <row r="11" spans="1:5" x14ac:dyDescent="0.25">
      <c r="A11" t="s">
        <v>17</v>
      </c>
      <c r="B11" t="s">
        <v>7</v>
      </c>
      <c r="C11" t="s">
        <v>53</v>
      </c>
      <c r="D11" s="2" t="str">
        <f t="shared" si="0"/>
        <v>ISTAC:CL_DICOTOMICA(01.000)</v>
      </c>
    </row>
    <row r="12" spans="1:5" x14ac:dyDescent="0.25">
      <c r="A12" t="s">
        <v>26</v>
      </c>
      <c r="B12" t="s">
        <v>23</v>
      </c>
      <c r="C12" t="s">
        <v>53</v>
      </c>
      <c r="D12" s="2" t="str">
        <f t="shared" si="0"/>
        <v>ISTAC:CL_DICOTOMICA(01.000)</v>
      </c>
    </row>
    <row r="13" spans="1:5" x14ac:dyDescent="0.25">
      <c r="A13" t="s">
        <v>18</v>
      </c>
      <c r="B13" t="s">
        <v>8</v>
      </c>
      <c r="C13" t="s">
        <v>53</v>
      </c>
      <c r="D13" s="2" t="str">
        <f t="shared" si="0"/>
        <v>ISTAC:CL_DICOTOMICA(01.000)</v>
      </c>
    </row>
    <row r="14" spans="1:5" x14ac:dyDescent="0.25">
      <c r="A14" t="s">
        <v>19</v>
      </c>
      <c r="B14" t="s">
        <v>9</v>
      </c>
      <c r="C14" t="s">
        <v>53</v>
      </c>
      <c r="D14" s="2" t="str">
        <f t="shared" si="0"/>
        <v>ISTAC:CL_DICOTOMICA(01.000)</v>
      </c>
    </row>
    <row r="15" spans="1:5" x14ac:dyDescent="0.25">
      <c r="A15" t="s">
        <v>68</v>
      </c>
      <c r="B15" s="2" t="str">
        <f>HYPERLINK("https://ibestat.es/edatos/apps/edatos-srm-visualizer/concepts/concepts/IBESTAT/CSM_IBESTAT_TRANSVERSALES/PERNOCTACION_TURISTICA/01.014/detail","Número de pernoctaciones en esta isla en tierra firme antes de iniciar el crucero")</f>
        <v>Número de pernoctaciones en esta isla en tierra firme antes de iniciar el crucero</v>
      </c>
      <c r="C15" t="s">
        <v>54</v>
      </c>
      <c r="D15" t="s">
        <v>27</v>
      </c>
    </row>
    <row r="16" spans="1:5" x14ac:dyDescent="0.25">
      <c r="A16" t="s">
        <v>69</v>
      </c>
      <c r="B16" s="2" t="str">
        <f>HYPERLINK("https://ibestat.es/edatos/apps/edatos-srm-visualizer/concepts/concepts/IBESTAT/CSM_IBESTAT_TRANSVERSALES/PERNOCTACION_TURISTICA/01.014/detail","Número de pernoctaciones previstas en esta isla en tierra firme al finalizar el crucero")</f>
        <v>Número de pernoctaciones previstas en esta isla en tierra firme al finalizar el crucero</v>
      </c>
      <c r="C16" t="s">
        <v>54</v>
      </c>
      <c r="D16" t="s">
        <v>27</v>
      </c>
    </row>
    <row r="17" spans="1:5" x14ac:dyDescent="0.25">
      <c r="A17" t="s">
        <v>50</v>
      </c>
      <c r="B17" t="s">
        <v>24</v>
      </c>
      <c r="C17" t="s">
        <v>53</v>
      </c>
      <c r="D17" s="2" t="str">
        <f>HYPERLINK("https://ibestat.es/edatos/apps/edatos-srm-visualizer/codelists/codelists/IBESTAT/CL_PARTIDAS_GASTO_TURISTICO/02.000/detail","IBESTAT:CL_ALOJAMIENTOS_TURISTICOS_ES53(02.000)")</f>
        <v>IBESTAT:CL_ALOJAMIENTOS_TURISTICOS_ES53(02.000)</v>
      </c>
      <c r="E17" t="s">
        <v>59</v>
      </c>
    </row>
    <row r="18" spans="1:5" x14ac:dyDescent="0.25">
      <c r="A18" t="s">
        <v>51</v>
      </c>
      <c r="B18" s="2" t="str">
        <f>HYPERLINK("https://ibestat.es/edatos/apps/edatos-srm-visualizer/codelists/codes/IBESTAT/CL_PARTIDAS_GASTO_TURISTICO/GASTO_TURISTICO_PAQUETE/02.000/detail","Gasto incluido en el paquete turístico")</f>
        <v>Gasto incluido en el paquete turístico</v>
      </c>
      <c r="C18" t="s">
        <v>54</v>
      </c>
      <c r="D18" t="s">
        <v>21</v>
      </c>
      <c r="E18" t="s">
        <v>84</v>
      </c>
    </row>
    <row r="19" spans="1:5" x14ac:dyDescent="0.25">
      <c r="A19" t="s">
        <v>52</v>
      </c>
      <c r="B19" s="2" t="str">
        <f>HYPERLINK("https://ibestat.es/edatos/apps/edatos-srm-visualizer/codelists/codes/IBESTAT/CL_PARTIDAS_GASTO_TURISTICO/GASTO_TURISTICO_ALOJAMIENTO/02.000/detail","Gasto turístico en alojamiento")</f>
        <v>Gasto turístico en alojamiento</v>
      </c>
      <c r="C19" t="s">
        <v>54</v>
      </c>
      <c r="D19" t="s">
        <v>21</v>
      </c>
      <c r="E19" t="s">
        <v>72</v>
      </c>
    </row>
    <row r="20" spans="1:5" x14ac:dyDescent="0.25">
      <c r="A20" t="s">
        <v>33</v>
      </c>
      <c r="B20" s="2" t="str">
        <f>HYPERLINK("https://ibestat.es/edatos/apps/edatos-srm-visualizer/codelists/codes/IBESTAT/CL_PARTIDAS_GASTO_TURISTICO/GASTO_TURISTICO_TRANSPORTE_EN_DESTINO/02.000/detail","Gasto turístico en transporte en el destino")</f>
        <v>Gasto turístico en transporte en el destino</v>
      </c>
      <c r="C20" t="s">
        <v>54</v>
      </c>
      <c r="D20" t="s">
        <v>21</v>
      </c>
      <c r="E20" t="s">
        <v>73</v>
      </c>
    </row>
    <row r="21" spans="1:5" x14ac:dyDescent="0.25">
      <c r="A21" t="s">
        <v>34</v>
      </c>
      <c r="B21" s="2" t="str">
        <f>HYPERLINK("https://ibestat.es/edatos/apps/edatos-srm-visualizer/codelists/codes/IBESTAT/CL_PARTIDAS_GASTO_TURISTICO/GASTO_TURISTICO_MANUTENCION/02.000/detail","Gasto turístico en manutención")</f>
        <v>Gasto turístico en manutención</v>
      </c>
      <c r="C21" t="s">
        <v>54</v>
      </c>
      <c r="D21" t="s">
        <v>21</v>
      </c>
      <c r="E21" t="s">
        <v>74</v>
      </c>
    </row>
    <row r="22" spans="1:5" x14ac:dyDescent="0.25">
      <c r="A22" t="s">
        <v>37</v>
      </c>
      <c r="B22" s="2" t="str">
        <f>HYPERLINK("https://ibestat.es/edatos/apps/edatos-srm-visualizer/codelists/codes/IBESTAT/CL_PARTIDAS_GASTO_TURISTICO/GASTO_TURISTICO_COMPRAS/02.000/detail","Gasto turístico en compras")</f>
        <v>Gasto turístico en compras</v>
      </c>
      <c r="C22" t="s">
        <v>54</v>
      </c>
      <c r="D22" t="s">
        <v>21</v>
      </c>
      <c r="E22" t="s">
        <v>75</v>
      </c>
    </row>
    <row r="23" spans="1:5" x14ac:dyDescent="0.25">
      <c r="A23" t="s">
        <v>38</v>
      </c>
      <c r="B23" s="2" t="str">
        <f>HYPERLINK("https://ibestat.es/edatos/apps/edatos-srm-visualizer/codelists/codes/IBESTAT/CL_PARTIDAS_GASTO_TURISTICO/GASTO_TURISTICO_ACTIVIDADES/02.000/detail","Gasto turístico en actividades de ocio, cultura y deporte")</f>
        <v>Gasto turístico en actividades de ocio, cultura y deporte</v>
      </c>
      <c r="C23" t="s">
        <v>54</v>
      </c>
      <c r="D23" t="s">
        <v>21</v>
      </c>
      <c r="E23" t="s">
        <v>76</v>
      </c>
    </row>
    <row r="24" spans="1:5" x14ac:dyDescent="0.25">
      <c r="A24" t="s">
        <v>41</v>
      </c>
      <c r="B24" s="2" t="str">
        <f>HYPERLINK("https://ibestat.es/edatos/apps/edatos-srm-visualizer/codelists/codes/IBESTAT/CL_PARTIDAS_GASTO_TURISTICO/GASTO_TURISTICO_NO_PAQUETE_O/02.000/detail","Resto de gastos turísticos no incluidos en el paquete turístico")</f>
        <v>Resto de gastos turísticos no incluidos en el paquete turístico</v>
      </c>
      <c r="C24" t="s">
        <v>54</v>
      </c>
      <c r="D24" t="s">
        <v>21</v>
      </c>
      <c r="E24" t="s">
        <v>77</v>
      </c>
    </row>
    <row r="25" spans="1:5" x14ac:dyDescent="0.25">
      <c r="A25" t="s">
        <v>44</v>
      </c>
      <c r="B25" s="2" t="str">
        <f>HYPERLINK("https://ibestat.es/edatos/apps/edatos-srm-visualizer/codelists/codes/IBESTAT/CL_PARTIDAS_GASTO_TURISTICO/GASTO_TURISTICO_TOTAL/02.000/detail","Gasto total")</f>
        <v>Gasto total</v>
      </c>
      <c r="C25" t="s">
        <v>54</v>
      </c>
      <c r="D25" t="s">
        <v>21</v>
      </c>
      <c r="E25" t="s">
        <v>82</v>
      </c>
    </row>
    <row r="26" spans="1:5" x14ac:dyDescent="0.25">
      <c r="A26" t="s">
        <v>2</v>
      </c>
      <c r="B26" t="s">
        <v>10</v>
      </c>
      <c r="C26" t="s">
        <v>54</v>
      </c>
    </row>
    <row r="27" spans="1:5" x14ac:dyDescent="0.25">
      <c r="A27" t="s">
        <v>42</v>
      </c>
      <c r="B27" t="s">
        <v>45</v>
      </c>
      <c r="C27" t="s">
        <v>54</v>
      </c>
      <c r="E27" t="s">
        <v>60</v>
      </c>
    </row>
    <row r="28" spans="1:5" x14ac:dyDescent="0.25">
      <c r="A28" t="s">
        <v>43</v>
      </c>
      <c r="B28" s="2" t="str">
        <f>HYPERLINK("https://ibestat.es/edatos/apps/edatos-srm-visualizer/concepts/concepts/SDMX/CROSS_DOMAIN_CONCEPTS/OBS_STATUS/2.0/detail","Tipo de dato")</f>
        <v>Tipo de dato</v>
      </c>
      <c r="C28" t="s">
        <v>53</v>
      </c>
      <c r="D28" s="2" t="str">
        <f>HYPERLINK("https://ibestat.es/edatos/apps/edatos-srm-visualizer/codelists/codelists/SDMX/CL_OBS_STATUS/2.1/detail","SDMX:CL_OBS_STATUS(2.1)")</f>
        <v>SDMX:CL_OBS_STATUS(2.1)</v>
      </c>
    </row>
    <row r="31" spans="1:5" x14ac:dyDescent="0.25">
      <c r="A31" s="1" t="s">
        <v>83</v>
      </c>
    </row>
    <row r="32" spans="1:5" ht="60" x14ac:dyDescent="0.25">
      <c r="A32" s="4" t="s">
        <v>85</v>
      </c>
      <c r="B32" s="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FR</vt:lpstr>
      <vt:lpstr>EG_Excursionistas</vt:lpstr>
      <vt:lpstr>EG_Turistas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Sendra Sanchez</dc:creator>
  <cp:lastModifiedBy>Sara Fernandez Vazquez</cp:lastModifiedBy>
  <dcterms:created xsi:type="dcterms:W3CDTF">2025-11-13T10:27:53Z</dcterms:created>
  <dcterms:modified xsi:type="dcterms:W3CDTF">2026-05-29T12:21:21Z</dcterms:modified>
</cp:coreProperties>
</file>